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campicchio\AppData\Local\Packages\Microsoft.MicrosoftEdge_8wekyb3d8bbwe\TempState\Download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I90" i="1"/>
  <c r="I91" i="1"/>
  <c r="I92" i="1"/>
  <c r="I93" i="1"/>
  <c r="I94" i="1"/>
  <c r="I95" i="1"/>
  <c r="I96" i="1"/>
  <c r="I97" i="1"/>
  <c r="I88" i="1"/>
  <c r="H89" i="1"/>
  <c r="H90" i="1"/>
  <c r="H91" i="1"/>
  <c r="H92" i="1"/>
  <c r="H93" i="1"/>
  <c r="H94" i="1"/>
  <c r="H95" i="1"/>
  <c r="H96" i="1"/>
  <c r="H97" i="1"/>
  <c r="H88" i="1"/>
  <c r="G88" i="1"/>
  <c r="G89" i="1"/>
  <c r="G90" i="1"/>
  <c r="G91" i="1"/>
  <c r="G92" i="1"/>
  <c r="G93" i="1"/>
  <c r="G94" i="1"/>
  <c r="G95" i="1"/>
  <c r="G96" i="1"/>
  <c r="G97" i="1"/>
  <c r="F83" i="1"/>
  <c r="D83" i="1"/>
  <c r="F78" i="1"/>
  <c r="D78" i="1"/>
  <c r="F73" i="1"/>
  <c r="D73" i="1"/>
  <c r="I68" i="1" l="1"/>
  <c r="E62" i="1"/>
  <c r="F68" i="1" s="1"/>
  <c r="E61" i="1"/>
  <c r="D68" i="1" s="1"/>
  <c r="E63" i="1" l="1"/>
  <c r="E44" i="1"/>
  <c r="E45" i="1" s="1"/>
  <c r="F43" i="1"/>
  <c r="E43" i="1"/>
  <c r="H37" i="1"/>
  <c r="H36" i="1"/>
  <c r="E29" i="1"/>
  <c r="H14" i="1"/>
  <c r="H11" i="1"/>
  <c r="E15" i="1"/>
  <c r="H12" i="1" s="1"/>
  <c r="G13" i="1"/>
  <c r="G14" i="1"/>
  <c r="G12" i="1"/>
  <c r="E7" i="1"/>
  <c r="G3" i="1" s="1"/>
  <c r="G4" i="1" l="1"/>
  <c r="G5" i="1"/>
  <c r="H13" i="1"/>
</calcChain>
</file>

<file path=xl/comments1.xml><?xml version="1.0" encoding="utf-8"?>
<comments xmlns="http://schemas.openxmlformats.org/spreadsheetml/2006/main">
  <authors>
    <author>Scampicchio Matteo Mario</author>
  </authors>
  <commentList>
    <comment ref="G87" authorId="0" shapeId="0">
      <text>
        <r>
          <rPr>
            <b/>
            <sz val="9"/>
            <color indexed="81"/>
            <rFont val="Tahoma"/>
            <family val="2"/>
          </rPr>
          <t xml:space="preserve">LCL = =$D$83-3*STDEV($E$88:$E$97)/SQRT(10)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7" authorId="0" shapeId="0">
      <text>
        <r>
          <rPr>
            <b/>
            <sz val="9"/>
            <color indexed="81"/>
            <rFont val="Tahoma"/>
            <family val="2"/>
          </rPr>
          <t xml:space="preserve">=$D$83+3*STDEV($E$88:$E$97)/SQRT(10)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<sst xmlns="http://schemas.openxmlformats.org/spreadsheetml/2006/main" count="135" uniqueCount="71">
  <si>
    <t>Farina</t>
  </si>
  <si>
    <t>Acqua</t>
  </si>
  <si>
    <t>Sale</t>
  </si>
  <si>
    <t>Espressione della concentrazione di un impasto</t>
  </si>
  <si>
    <t>g</t>
  </si>
  <si>
    <t>Somma</t>
  </si>
  <si>
    <t>%</t>
  </si>
  <si>
    <t>Espressione della concentrazione di una bevanda</t>
  </si>
  <si>
    <t>Zucchero</t>
  </si>
  <si>
    <t>Aroma</t>
  </si>
  <si>
    <t>Acido citrico</t>
  </si>
  <si>
    <t>mL</t>
  </si>
  <si>
    <t>g/L</t>
  </si>
  <si>
    <t>Densità dell'acqua</t>
  </si>
  <si>
    <t>g/mL</t>
  </si>
  <si>
    <t>kg/L</t>
  </si>
  <si>
    <t>Espressione della concentrazione di una vitamina</t>
  </si>
  <si>
    <t xml:space="preserve">Una azienda vuole confrontare l'efficacia antiossidante di </t>
  </si>
  <si>
    <t>100 ppm di acido ascorbico e 100 ppm di ascorbato di calcio.</t>
  </si>
  <si>
    <t>Perchè non ha senso?</t>
  </si>
  <si>
    <t>1 ppm =</t>
  </si>
  <si>
    <t>mg/kg</t>
  </si>
  <si>
    <t>V =</t>
  </si>
  <si>
    <t>di acqua</t>
  </si>
  <si>
    <t>C =</t>
  </si>
  <si>
    <t>ppm</t>
  </si>
  <si>
    <t>m =</t>
  </si>
  <si>
    <t>= 1 kg</t>
  </si>
  <si>
    <t>mg</t>
  </si>
  <si>
    <t>C calc. =</t>
  </si>
  <si>
    <t>mg/kg = ppm</t>
  </si>
  <si>
    <t>Esprimere la concentrazione in moli / Litro</t>
  </si>
  <si>
    <t>MW_a.asc. =</t>
  </si>
  <si>
    <t>g/mol</t>
  </si>
  <si>
    <t>MW_asc.ca =</t>
  </si>
  <si>
    <t>100 ppm di acido ascorbico corrispondono a:</t>
  </si>
  <si>
    <t>mmol/kg</t>
  </si>
  <si>
    <t>100 ppm di ascorbato di calcio corrispondono a:</t>
  </si>
  <si>
    <t>Preparare 1 L di soluzione di acido ascorbico 10 mM. Determinare la massa da pesare.</t>
  </si>
  <si>
    <t>L</t>
  </si>
  <si>
    <t>mmol / L</t>
  </si>
  <si>
    <t xml:space="preserve">MW = </t>
  </si>
  <si>
    <t>m = ???</t>
  </si>
  <si>
    <t xml:space="preserve">g </t>
  </si>
  <si>
    <t>Determinare le caratteristiche di produzione di un impasto</t>
  </si>
  <si>
    <t>kg</t>
  </si>
  <si>
    <t>M =</t>
  </si>
  <si>
    <t>DS =</t>
  </si>
  <si>
    <t>CV% =</t>
  </si>
  <si>
    <t>(rsd%)</t>
  </si>
  <si>
    <t>Espressione del risultato della produzione</t>
  </si>
  <si>
    <t>M</t>
  </si>
  <si>
    <t>±</t>
  </si>
  <si>
    <t>DS</t>
  </si>
  <si>
    <t>(n)</t>
  </si>
  <si>
    <t>(</t>
  </si>
  <si>
    <t>)</t>
  </si>
  <si>
    <t>Espressione del risultato medio con una probabilità del 68%</t>
  </si>
  <si>
    <t>DS/sqrt(n)</t>
  </si>
  <si>
    <t>Espressione del risultato medio con una probabilità del 95%</t>
  </si>
  <si>
    <t>Espressione del risultato medio con una probabilità del 99%</t>
  </si>
  <si>
    <t>Disegno della carta di Controllo</t>
  </si>
  <si>
    <t>Xi</t>
  </si>
  <si>
    <t>LCL</t>
  </si>
  <si>
    <t>UCL</t>
  </si>
  <si>
    <t>Lower Control Limit</t>
  </si>
  <si>
    <t>Upper Control Limit</t>
  </si>
  <si>
    <t>Valore Centrale</t>
  </si>
  <si>
    <t>E</t>
  </si>
  <si>
    <t>LTL</t>
  </si>
  <si>
    <t>UTL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</si>
</sst>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9" fontId="0" fillId="2" borderId="0" xfId="1" applyFont="1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quotePrefix="1"/>
    <xf numFmtId="2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166" fontId="0" fillId="4" borderId="0" xfId="1" applyNumberFormat="1" applyFont="1" applyFill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Sheet1!$D$50:$D$59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Sheet1!$E$50:$E$59</c:f>
              <c:numCache>
                <c:formatCode>0.0</c:formatCode>
                <c:ptCount val="10"/>
                <c:pt idx="0">
                  <c:v>161.29082980795647</c:v>
                </c:pt>
                <c:pt idx="1">
                  <c:v>166.13971440846217</c:v>
                </c:pt>
                <c:pt idx="2">
                  <c:v>157.92294591618702</c:v>
                </c:pt>
                <c:pt idx="3">
                  <c:v>164.56980604515411</c:v>
                </c:pt>
                <c:pt idx="4">
                  <c:v>165.18901504922542</c:v>
                </c:pt>
                <c:pt idx="5">
                  <c:v>165.34754338634957</c:v>
                </c:pt>
                <c:pt idx="6">
                  <c:v>164.15063585326425</c:v>
                </c:pt>
                <c:pt idx="7">
                  <c:v>159.14766693412093</c:v>
                </c:pt>
                <c:pt idx="8">
                  <c:v>164.83846282197919</c:v>
                </c:pt>
                <c:pt idx="9">
                  <c:v>156.04252924048342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2-4A1F-A623-B053601B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25880"/>
        <c:axId val="357026208"/>
      </c:lineChart>
      <c:catAx>
        <c:axId val="35702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026208"/>
        <c:crosses val="autoZero"/>
        <c:auto val="1"/>
        <c:lblAlgn val="ctr"/>
        <c:lblOffset val="100"/>
        <c:noMultiLvlLbl val="1"/>
      </c:catAx>
      <c:valAx>
        <c:axId val="35702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02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Carta di Controllo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UCL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Sheet1!$H$88:$H$97</c:f>
              <c:numCache>
                <c:formatCode>0.0</c:formatCode>
                <c:ptCount val="10"/>
                <c:pt idx="0">
                  <c:v>165.87565191338896</c:v>
                </c:pt>
                <c:pt idx="1">
                  <c:v>165.87565191338896</c:v>
                </c:pt>
                <c:pt idx="2">
                  <c:v>165.87565191338896</c:v>
                </c:pt>
                <c:pt idx="3">
                  <c:v>165.87565191338896</c:v>
                </c:pt>
                <c:pt idx="4">
                  <c:v>165.87565191338896</c:v>
                </c:pt>
                <c:pt idx="5">
                  <c:v>165.87565191338896</c:v>
                </c:pt>
                <c:pt idx="6">
                  <c:v>165.87565191338896</c:v>
                </c:pt>
                <c:pt idx="7">
                  <c:v>165.87565191338896</c:v>
                </c:pt>
                <c:pt idx="8">
                  <c:v>165.87565191338896</c:v>
                </c:pt>
                <c:pt idx="9">
                  <c:v>165.87565191338896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0C-460F-B34F-39751102BF06}"/>
            </c:ext>
          </c:extLst>
        </c:ser>
        <c:ser>
          <c:idx val="2"/>
          <c:order val="2"/>
          <c:tx>
            <c:v>LCL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Sheet1!$G$88:$G$97</c:f>
              <c:numCache>
                <c:formatCode>0.0</c:formatCode>
                <c:ptCount val="10"/>
                <c:pt idx="0">
                  <c:v>159.05217797924755</c:v>
                </c:pt>
                <c:pt idx="1">
                  <c:v>159.05217797924755</c:v>
                </c:pt>
                <c:pt idx="2">
                  <c:v>159.05217797924755</c:v>
                </c:pt>
                <c:pt idx="3">
                  <c:v>159.05217797924755</c:v>
                </c:pt>
                <c:pt idx="4">
                  <c:v>159.05217797924755</c:v>
                </c:pt>
                <c:pt idx="5">
                  <c:v>159.05217797924755</c:v>
                </c:pt>
                <c:pt idx="6">
                  <c:v>159.05217797924755</c:v>
                </c:pt>
                <c:pt idx="7">
                  <c:v>159.05217797924755</c:v>
                </c:pt>
                <c:pt idx="8">
                  <c:v>159.05217797924755</c:v>
                </c:pt>
                <c:pt idx="9">
                  <c:v>159.05217797924755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0C-460F-B34F-39751102BF06}"/>
            </c:ext>
          </c:extLst>
        </c:ser>
        <c:ser>
          <c:idx val="3"/>
          <c:order val="3"/>
          <c:tx>
            <c:v>CL</c:v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Sheet1!$I$88:$I$97</c:f>
              <c:numCache>
                <c:formatCode>0.0</c:formatCode>
                <c:ptCount val="10"/>
                <c:pt idx="0">
                  <c:v>162.46391494631825</c:v>
                </c:pt>
                <c:pt idx="1">
                  <c:v>162.46391494631825</c:v>
                </c:pt>
                <c:pt idx="2">
                  <c:v>162.46391494631825</c:v>
                </c:pt>
                <c:pt idx="3">
                  <c:v>162.46391494631825</c:v>
                </c:pt>
                <c:pt idx="4">
                  <c:v>162.46391494631825</c:v>
                </c:pt>
                <c:pt idx="5">
                  <c:v>162.46391494631825</c:v>
                </c:pt>
                <c:pt idx="6">
                  <c:v>162.46391494631825</c:v>
                </c:pt>
                <c:pt idx="7">
                  <c:v>162.46391494631825</c:v>
                </c:pt>
                <c:pt idx="8">
                  <c:v>162.46391494631825</c:v>
                </c:pt>
                <c:pt idx="9">
                  <c:v>162.46391494631825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0C-460F-B34F-39751102BF06}"/>
            </c:ext>
          </c:extLst>
        </c:ser>
        <c:ser>
          <c:idx val="4"/>
          <c:order val="4"/>
          <c:tx>
            <c:v>UTL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Sheet1!$L$88:$L$97</c:f>
              <c:numCache>
                <c:formatCode>General</c:formatCode>
                <c:ptCount val="10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170</c:v>
                </c:pt>
                <c:pt idx="6">
                  <c:v>170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0C-460F-B34F-39751102BF06}"/>
            </c:ext>
          </c:extLst>
        </c:ser>
        <c:ser>
          <c:idx val="5"/>
          <c:order val="5"/>
          <c:tx>
            <c:v>LTL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Sheet1!$K$88:$K$97</c:f>
              <c:numCache>
                <c:formatCode>General</c:formatCode>
                <c:ptCount val="1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50C-460F-B34F-39751102B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943968"/>
        <c:axId val="435944296"/>
      </c:scatterChart>
      <c:scatterChart>
        <c:scatterStyle val="lineMarker"/>
        <c:varyColors val="0"/>
        <c:ser>
          <c:idx val="0"/>
          <c:order val="0"/>
          <c:tx>
            <c:v>Dati_obs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Sheet1!$E$88:$E$97</c:f>
              <c:numCache>
                <c:formatCode>0.0</c:formatCode>
                <c:ptCount val="10"/>
                <c:pt idx="0">
                  <c:v>161.29082980795647</c:v>
                </c:pt>
                <c:pt idx="1">
                  <c:v>166.13971440846217</c:v>
                </c:pt>
                <c:pt idx="2">
                  <c:v>157.92294591618702</c:v>
                </c:pt>
                <c:pt idx="3">
                  <c:v>164.56980604515411</c:v>
                </c:pt>
                <c:pt idx="4">
                  <c:v>165.18901504922542</c:v>
                </c:pt>
                <c:pt idx="5">
                  <c:v>165.34754338634957</c:v>
                </c:pt>
                <c:pt idx="6">
                  <c:v>164.15063585326425</c:v>
                </c:pt>
                <c:pt idx="7">
                  <c:v>159.14766693412093</c:v>
                </c:pt>
                <c:pt idx="8">
                  <c:v>164.83846282197919</c:v>
                </c:pt>
                <c:pt idx="9">
                  <c:v>156.04252924048342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0C-460F-B34F-39751102B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943968"/>
        <c:axId val="435944296"/>
      </c:scatterChart>
      <c:valAx>
        <c:axId val="435943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Tempo / gg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944296"/>
        <c:crosses val="autoZero"/>
        <c:crossBetween val="midCat"/>
      </c:valAx>
      <c:valAx>
        <c:axId val="435944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Livello medio di produzione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943968"/>
        <c:crosses val="autoZero"/>
        <c:crossBetween val="midCat"/>
      </c:valAx>
      <c:spPr>
        <a:noFill/>
        <a:ln w="12700"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434397</xdr:colOff>
      <xdr:row>49</xdr:row>
      <xdr:rowOff>60612</xdr:rowOff>
    </xdr:from>
    <xdr:to>
      <xdr:col>9</xdr:col>
      <xdr:colOff>567171</xdr:colOff>
      <xdr:row>57</xdr:row>
      <xdr:rowOff>81395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115304</xdr:colOff>
      <xdr:row>84</xdr:row>
      <xdr:rowOff>180474</xdr:rowOff>
    </xdr:from>
    <xdr:to>
      <xdr:col>14</xdr:col>
      <xdr:colOff>375988</xdr:colOff>
      <xdr:row>85</xdr:row>
      <xdr:rowOff>531395</xdr:rowOff>
    </xdr:to>
    <xdr:sp macro="" textlink="">
      <xdr:nvSpPr>
        <xdr:cNvPr id="3" name="TextBox 2"/>
        <xdr:cNvSpPr txBox="1"/>
      </xdr:nvSpPr>
      <xdr:spPr>
        <a:xfrm>
          <a:off x="4060659" y="16182474"/>
          <a:ext cx="5153526" cy="541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=$D$83</a:t>
          </a:r>
          <a:r>
            <a:rPr lang="en-US" sz="1600">
              <a:solidFill>
                <a:srgbClr val="FF0000"/>
              </a:solidFill>
            </a:rPr>
            <a:t>-</a:t>
          </a:r>
          <a:r>
            <a:rPr lang="en-US" sz="1600">
              <a:solidFill>
                <a:schemeClr val="accent1">
                  <a:lumMod val="75000"/>
                </a:schemeClr>
              </a:solidFill>
            </a:rPr>
            <a:t>3*</a:t>
          </a:r>
          <a:r>
            <a:rPr lang="en-US" sz="1600"/>
            <a:t>STDEV(</a:t>
          </a:r>
          <a:r>
            <a:rPr lang="en-US" sz="1600">
              <a:solidFill>
                <a:srgbClr val="FF0000"/>
              </a:solidFill>
            </a:rPr>
            <a:t>$E$88:$E$97</a:t>
          </a:r>
          <a:r>
            <a:rPr lang="en-US" sz="1600"/>
            <a:t>)/</a:t>
          </a:r>
          <a:r>
            <a:rPr lang="en-US" sz="1600">
              <a:solidFill>
                <a:schemeClr val="accent6"/>
              </a:solidFill>
            </a:rPr>
            <a:t>SQRT(10)</a:t>
          </a:r>
        </a:p>
      </xdr:txBody>
    </xdr:sp>
    <xdr:clientData/>
  </xdr:twoCellAnchor>
  <xdr:twoCellAnchor>
    <xdr:from>
      <xdr:col>12</xdr:col>
      <xdr:colOff>30077</xdr:colOff>
      <xdr:row>85</xdr:row>
      <xdr:rowOff>536408</xdr:rowOff>
    </xdr:from>
    <xdr:to>
      <xdr:col>18</xdr:col>
      <xdr:colOff>10026</xdr:colOff>
      <xdr:row>99</xdr:row>
      <xdr:rowOff>55145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L97"/>
  <sheetViews>
    <sheetView tabSelected="1" topLeftCell="H86" zoomScale="190" zoomScaleNormal="190" workbookViewId="0">
      <selection activeCell="K88" sqref="K88"/>
    </sheetView>
  </sheetViews>
  <sheetFormatPr defaultRowHeight="15" x14ac:dyDescent="0.25"/>
  <cols>
    <col min="4" max="4" width="13.28515625" customWidth="1"/>
  </cols>
  <sheetData>
    <row r="1" spans="4:8" x14ac:dyDescent="0.25">
      <c r="D1" s="1" t="s">
        <v>3</v>
      </c>
    </row>
    <row r="2" spans="4:8" x14ac:dyDescent="0.25">
      <c r="G2" s="3" t="s">
        <v>6</v>
      </c>
    </row>
    <row r="3" spans="4:8" x14ac:dyDescent="0.25">
      <c r="D3" t="s">
        <v>0</v>
      </c>
      <c r="E3">
        <v>100</v>
      </c>
      <c r="F3" t="s">
        <v>4</v>
      </c>
      <c r="G3" s="4">
        <f>E3/$E$7</f>
        <v>0.61349693251533743</v>
      </c>
    </row>
    <row r="4" spans="4:8" x14ac:dyDescent="0.25">
      <c r="D4" t="s">
        <v>1</v>
      </c>
      <c r="E4">
        <v>60</v>
      </c>
      <c r="F4" t="s">
        <v>4</v>
      </c>
      <c r="G4" s="4">
        <f>E4/$E$7</f>
        <v>0.36809815950920244</v>
      </c>
    </row>
    <row r="5" spans="4:8" x14ac:dyDescent="0.25">
      <c r="D5" t="s">
        <v>2</v>
      </c>
      <c r="E5">
        <v>3</v>
      </c>
      <c r="F5" t="s">
        <v>4</v>
      </c>
      <c r="G5" s="4">
        <f>E5/$E$7</f>
        <v>1.8404907975460124E-2</v>
      </c>
    </row>
    <row r="7" spans="4:8" x14ac:dyDescent="0.25">
      <c r="D7" s="1" t="s">
        <v>5</v>
      </c>
      <c r="E7" s="1">
        <f>SUM(E3:E5)</f>
        <v>163</v>
      </c>
      <c r="F7" s="1" t="s">
        <v>4</v>
      </c>
    </row>
    <row r="9" spans="4:8" x14ac:dyDescent="0.25">
      <c r="D9" s="1" t="s">
        <v>7</v>
      </c>
    </row>
    <row r="10" spans="4:8" x14ac:dyDescent="0.25">
      <c r="G10" s="5" t="s">
        <v>12</v>
      </c>
      <c r="H10" s="5" t="s">
        <v>6</v>
      </c>
    </row>
    <row r="11" spans="4:8" x14ac:dyDescent="0.25">
      <c r="D11" t="s">
        <v>1</v>
      </c>
      <c r="E11">
        <v>100</v>
      </c>
      <c r="F11" t="s">
        <v>11</v>
      </c>
      <c r="G11" s="6"/>
      <c r="H11" s="4">
        <f>E11/$E$15</f>
        <v>0.84033613445378152</v>
      </c>
    </row>
    <row r="12" spans="4:8" x14ac:dyDescent="0.25">
      <c r="D12" t="s">
        <v>8</v>
      </c>
      <c r="E12">
        <v>15</v>
      </c>
      <c r="F12" t="s">
        <v>4</v>
      </c>
      <c r="G12" s="7">
        <f>1000*E12/$E$11</f>
        <v>150</v>
      </c>
      <c r="H12" s="4">
        <f t="shared" ref="H12:H14" si="0">E12/$E$15</f>
        <v>0.12605042016806722</v>
      </c>
    </row>
    <row r="13" spans="4:8" x14ac:dyDescent="0.25">
      <c r="D13" t="s">
        <v>10</v>
      </c>
      <c r="E13">
        <v>3</v>
      </c>
      <c r="F13" t="s">
        <v>4</v>
      </c>
      <c r="G13" s="7">
        <f t="shared" ref="G13:G14" si="1">1000*E13/$E$11</f>
        <v>30</v>
      </c>
      <c r="H13" s="4">
        <f t="shared" si="0"/>
        <v>2.5210084033613446E-2</v>
      </c>
    </row>
    <row r="14" spans="4:8" x14ac:dyDescent="0.25">
      <c r="D14" t="s">
        <v>9</v>
      </c>
      <c r="E14">
        <v>1</v>
      </c>
      <c r="F14" t="s">
        <v>4</v>
      </c>
      <c r="G14" s="7">
        <f t="shared" si="1"/>
        <v>10</v>
      </c>
      <c r="H14" s="4">
        <f t="shared" si="0"/>
        <v>8.4033613445378148E-3</v>
      </c>
    </row>
    <row r="15" spans="4:8" x14ac:dyDescent="0.25">
      <c r="D15" t="s">
        <v>5</v>
      </c>
      <c r="E15">
        <f>SUM(E11:E14)</f>
        <v>119</v>
      </c>
      <c r="F15" t="s">
        <v>4</v>
      </c>
    </row>
    <row r="16" spans="4:8" x14ac:dyDescent="0.25">
      <c r="D16" t="s">
        <v>13</v>
      </c>
      <c r="F16">
        <v>1</v>
      </c>
      <c r="G16" t="s">
        <v>14</v>
      </c>
    </row>
    <row r="17" spans="4:8" x14ac:dyDescent="0.25">
      <c r="F17">
        <v>1</v>
      </c>
      <c r="G17" t="s">
        <v>15</v>
      </c>
    </row>
    <row r="19" spans="4:8" x14ac:dyDescent="0.25">
      <c r="D19" s="1" t="s">
        <v>16</v>
      </c>
    </row>
    <row r="20" spans="4:8" x14ac:dyDescent="0.25">
      <c r="D20" t="s">
        <v>17</v>
      </c>
    </row>
    <row r="21" spans="4:8" x14ac:dyDescent="0.25">
      <c r="D21" t="s">
        <v>18</v>
      </c>
    </row>
    <row r="22" spans="4:8" x14ac:dyDescent="0.25">
      <c r="D22" t="s">
        <v>19</v>
      </c>
    </row>
    <row r="24" spans="4:8" x14ac:dyDescent="0.25">
      <c r="D24" s="2" t="s">
        <v>20</v>
      </c>
      <c r="E24" s="2">
        <v>1</v>
      </c>
      <c r="F24" s="2" t="s">
        <v>21</v>
      </c>
    </row>
    <row r="26" spans="4:8" x14ac:dyDescent="0.25">
      <c r="D26" t="s">
        <v>22</v>
      </c>
      <c r="E26">
        <v>1000</v>
      </c>
      <c r="F26" t="s">
        <v>11</v>
      </c>
      <c r="G26" s="8" t="s">
        <v>27</v>
      </c>
      <c r="H26" t="s">
        <v>23</v>
      </c>
    </row>
    <row r="27" spans="4:8" x14ac:dyDescent="0.25">
      <c r="D27" t="s">
        <v>24</v>
      </c>
      <c r="E27">
        <v>100</v>
      </c>
      <c r="F27" t="s">
        <v>25</v>
      </c>
      <c r="G27" t="s">
        <v>21</v>
      </c>
    </row>
    <row r="28" spans="4:8" x14ac:dyDescent="0.25">
      <c r="D28" t="s">
        <v>26</v>
      </c>
      <c r="E28">
        <v>100</v>
      </c>
      <c r="F28" t="s">
        <v>28</v>
      </c>
    </row>
    <row r="29" spans="4:8" x14ac:dyDescent="0.25">
      <c r="D29" t="s">
        <v>29</v>
      </c>
      <c r="E29">
        <f>E28/1</f>
        <v>100</v>
      </c>
      <c r="F29" t="s">
        <v>30</v>
      </c>
    </row>
    <row r="31" spans="4:8" x14ac:dyDescent="0.25">
      <c r="D31" s="1" t="s">
        <v>31</v>
      </c>
    </row>
    <row r="33" spans="4:9" x14ac:dyDescent="0.25">
      <c r="D33" t="s">
        <v>32</v>
      </c>
      <c r="E33">
        <v>176.12</v>
      </c>
      <c r="F33" t="s">
        <v>33</v>
      </c>
    </row>
    <row r="34" spans="4:9" x14ac:dyDescent="0.25">
      <c r="D34" t="s">
        <v>34</v>
      </c>
      <c r="E34">
        <v>390.31</v>
      </c>
      <c r="F34" t="s">
        <v>33</v>
      </c>
    </row>
    <row r="36" spans="4:9" x14ac:dyDescent="0.25">
      <c r="D36" t="s">
        <v>35</v>
      </c>
      <c r="H36" s="9">
        <f>E27/E33</f>
        <v>0.56779468544174427</v>
      </c>
      <c r="I36" t="s">
        <v>36</v>
      </c>
    </row>
    <row r="37" spans="4:9" x14ac:dyDescent="0.25">
      <c r="D37" t="s">
        <v>37</v>
      </c>
      <c r="H37" s="9">
        <f>E27/E34</f>
        <v>0.25620660500627707</v>
      </c>
      <c r="I37" t="s">
        <v>36</v>
      </c>
    </row>
    <row r="39" spans="4:9" x14ac:dyDescent="0.25">
      <c r="D39" s="1" t="s">
        <v>38</v>
      </c>
    </row>
    <row r="41" spans="4:9" x14ac:dyDescent="0.25">
      <c r="D41" t="s">
        <v>22</v>
      </c>
      <c r="E41">
        <v>1</v>
      </c>
      <c r="F41" t="s">
        <v>39</v>
      </c>
    </row>
    <row r="42" spans="4:9" x14ac:dyDescent="0.25">
      <c r="D42" t="s">
        <v>24</v>
      </c>
      <c r="E42">
        <v>10</v>
      </c>
      <c r="F42" t="s">
        <v>40</v>
      </c>
    </row>
    <row r="43" spans="4:9" x14ac:dyDescent="0.25">
      <c r="D43" t="s">
        <v>41</v>
      </c>
      <c r="E43">
        <f>E33</f>
        <v>176.12</v>
      </c>
      <c r="F43" t="str">
        <f>F33</f>
        <v>g/mol</v>
      </c>
    </row>
    <row r="44" spans="4:9" x14ac:dyDescent="0.25">
      <c r="D44" s="2" t="s">
        <v>42</v>
      </c>
      <c r="E44" s="2">
        <f>E41*E42*E43</f>
        <v>1761.2</v>
      </c>
      <c r="F44" s="2" t="s">
        <v>28</v>
      </c>
    </row>
    <row r="45" spans="4:9" x14ac:dyDescent="0.25">
      <c r="E45" s="6">
        <f>E44/1000</f>
        <v>1.7612000000000001</v>
      </c>
      <c r="F45" s="6" t="s">
        <v>43</v>
      </c>
    </row>
    <row r="48" spans="4:9" x14ac:dyDescent="0.25">
      <c r="D48" s="1" t="s">
        <v>44</v>
      </c>
    </row>
    <row r="50" spans="4:7" x14ac:dyDescent="0.25">
      <c r="D50">
        <v>1</v>
      </c>
      <c r="E50" s="10">
        <v>161.29082980795647</v>
      </c>
      <c r="F50" t="s">
        <v>45</v>
      </c>
    </row>
    <row r="51" spans="4:7" x14ac:dyDescent="0.25">
      <c r="D51">
        <v>2</v>
      </c>
      <c r="E51" s="10">
        <v>166.13971440846217</v>
      </c>
      <c r="F51" t="s">
        <v>45</v>
      </c>
    </row>
    <row r="52" spans="4:7" x14ac:dyDescent="0.25">
      <c r="D52">
        <v>3</v>
      </c>
      <c r="E52" s="10">
        <v>157.92294591618702</v>
      </c>
      <c r="F52" t="s">
        <v>45</v>
      </c>
    </row>
    <row r="53" spans="4:7" x14ac:dyDescent="0.25">
      <c r="D53">
        <v>4</v>
      </c>
      <c r="E53" s="10">
        <v>164.56980604515411</v>
      </c>
      <c r="F53" t="s">
        <v>45</v>
      </c>
    </row>
    <row r="54" spans="4:7" x14ac:dyDescent="0.25">
      <c r="D54">
        <v>5</v>
      </c>
      <c r="E54" s="10">
        <v>165.18901504922542</v>
      </c>
      <c r="F54" t="s">
        <v>45</v>
      </c>
    </row>
    <row r="55" spans="4:7" x14ac:dyDescent="0.25">
      <c r="D55">
        <v>6</v>
      </c>
      <c r="E55" s="10">
        <v>165.34754338634957</v>
      </c>
      <c r="F55" t="s">
        <v>45</v>
      </c>
    </row>
    <row r="56" spans="4:7" x14ac:dyDescent="0.25">
      <c r="D56">
        <v>7</v>
      </c>
      <c r="E56" s="10">
        <v>164.15063585326425</v>
      </c>
      <c r="F56" t="s">
        <v>45</v>
      </c>
    </row>
    <row r="57" spans="4:7" x14ac:dyDescent="0.25">
      <c r="D57">
        <v>8</v>
      </c>
      <c r="E57" s="10">
        <v>159.14766693412093</v>
      </c>
      <c r="F57" t="s">
        <v>45</v>
      </c>
    </row>
    <row r="58" spans="4:7" x14ac:dyDescent="0.25">
      <c r="D58">
        <v>9</v>
      </c>
      <c r="E58" s="10">
        <v>164.83846282197919</v>
      </c>
      <c r="F58" t="s">
        <v>45</v>
      </c>
    </row>
    <row r="59" spans="4:7" x14ac:dyDescent="0.25">
      <c r="D59">
        <v>10</v>
      </c>
      <c r="E59" s="10">
        <v>156.04252924048342</v>
      </c>
      <c r="F59" t="s">
        <v>45</v>
      </c>
    </row>
    <row r="61" spans="4:7" x14ac:dyDescent="0.25">
      <c r="D61" s="12" t="s">
        <v>46</v>
      </c>
      <c r="E61" s="14">
        <f>AVERAGE(E50:E59)</f>
        <v>162.46391494631825</v>
      </c>
      <c r="F61" s="13" t="s">
        <v>45</v>
      </c>
    </row>
    <row r="62" spans="4:7" x14ac:dyDescent="0.25">
      <c r="D62" s="12" t="s">
        <v>47</v>
      </c>
      <c r="E62" s="14">
        <f>STDEV(E50:E59)</f>
        <v>3.5962865311127872</v>
      </c>
      <c r="F62" s="13" t="s">
        <v>45</v>
      </c>
    </row>
    <row r="63" spans="4:7" x14ac:dyDescent="0.25">
      <c r="D63" s="12" t="s">
        <v>48</v>
      </c>
      <c r="E63" s="15">
        <f>E62/E61</f>
        <v>2.2135909579066106E-2</v>
      </c>
      <c r="F63" s="13"/>
      <c r="G63" t="s">
        <v>49</v>
      </c>
    </row>
    <row r="65" spans="4:10" x14ac:dyDescent="0.25">
      <c r="D65" s="1" t="s">
        <v>50</v>
      </c>
    </row>
    <row r="67" spans="4:10" x14ac:dyDescent="0.25">
      <c r="D67" s="5" t="s">
        <v>51</v>
      </c>
      <c r="E67" s="16" t="s">
        <v>52</v>
      </c>
      <c r="F67" s="5" t="s">
        <v>53</v>
      </c>
      <c r="I67" t="s">
        <v>54</v>
      </c>
    </row>
    <row r="68" spans="4:10" x14ac:dyDescent="0.25">
      <c r="D68" s="17">
        <f>E61</f>
        <v>162.46391494631825</v>
      </c>
      <c r="E68" s="16" t="s">
        <v>52</v>
      </c>
      <c r="F68" s="17">
        <f>E62</f>
        <v>3.5962865311127872</v>
      </c>
      <c r="G68" t="s">
        <v>45</v>
      </c>
      <c r="H68" s="11" t="s">
        <v>55</v>
      </c>
      <c r="I68" s="5">
        <f>D59</f>
        <v>10</v>
      </c>
      <c r="J68" t="s">
        <v>56</v>
      </c>
    </row>
    <row r="70" spans="4:10" x14ac:dyDescent="0.25">
      <c r="D70" t="s">
        <v>57</v>
      </c>
    </row>
    <row r="72" spans="4:10" x14ac:dyDescent="0.25">
      <c r="D72" s="5" t="s">
        <v>51</v>
      </c>
      <c r="E72" s="16" t="s">
        <v>52</v>
      </c>
      <c r="F72" s="5" t="s">
        <v>58</v>
      </c>
      <c r="I72" t="s">
        <v>54</v>
      </c>
    </row>
    <row r="73" spans="4:10" x14ac:dyDescent="0.25">
      <c r="D73" s="17">
        <f>D68</f>
        <v>162.46391494631825</v>
      </c>
      <c r="E73" s="16" t="s">
        <v>52</v>
      </c>
      <c r="F73" s="17">
        <f>F68/SQRT(D59)</f>
        <v>1.1372456556902402</v>
      </c>
      <c r="G73" t="s">
        <v>45</v>
      </c>
      <c r="H73" s="11" t="s">
        <v>55</v>
      </c>
      <c r="I73" s="5">
        <v>10</v>
      </c>
      <c r="J73" t="s">
        <v>56</v>
      </c>
    </row>
    <row r="75" spans="4:10" x14ac:dyDescent="0.25">
      <c r="D75" t="s">
        <v>59</v>
      </c>
    </row>
    <row r="77" spans="4:10" x14ac:dyDescent="0.25">
      <c r="D77" s="5" t="s">
        <v>51</v>
      </c>
      <c r="E77" s="16" t="s">
        <v>52</v>
      </c>
      <c r="F77" s="5" t="s">
        <v>58</v>
      </c>
      <c r="I77" t="s">
        <v>54</v>
      </c>
    </row>
    <row r="78" spans="4:10" x14ac:dyDescent="0.25">
      <c r="D78" s="17">
        <f>D73</f>
        <v>162.46391494631825</v>
      </c>
      <c r="E78" s="16" t="s">
        <v>52</v>
      </c>
      <c r="F78" s="17">
        <f>F73*2</f>
        <v>2.2744913113804803</v>
      </c>
      <c r="G78" t="s">
        <v>45</v>
      </c>
      <c r="H78" s="11" t="s">
        <v>55</v>
      </c>
      <c r="I78" s="5">
        <v>10</v>
      </c>
      <c r="J78" t="s">
        <v>56</v>
      </c>
    </row>
    <row r="80" spans="4:10" x14ac:dyDescent="0.25">
      <c r="D80" t="s">
        <v>60</v>
      </c>
    </row>
    <row r="82" spans="4:12" x14ac:dyDescent="0.25">
      <c r="D82" s="5" t="s">
        <v>51</v>
      </c>
      <c r="E82" s="16" t="s">
        <v>52</v>
      </c>
      <c r="F82" s="5" t="s">
        <v>58</v>
      </c>
      <c r="I82" t="s">
        <v>54</v>
      </c>
    </row>
    <row r="83" spans="4:12" x14ac:dyDescent="0.25">
      <c r="D83" s="17">
        <f>D78</f>
        <v>162.46391494631825</v>
      </c>
      <c r="E83" s="16" t="s">
        <v>52</v>
      </c>
      <c r="F83" s="17">
        <f>F73*3</f>
        <v>3.4117369670707207</v>
      </c>
      <c r="G83" t="s">
        <v>45</v>
      </c>
      <c r="H83" s="11" t="s">
        <v>55</v>
      </c>
      <c r="I83" s="5">
        <v>10</v>
      </c>
      <c r="J83" t="s">
        <v>56</v>
      </c>
    </row>
    <row r="85" spans="4:12" x14ac:dyDescent="0.25">
      <c r="D85" s="1" t="s">
        <v>61</v>
      </c>
    </row>
    <row r="86" spans="4:12" ht="45" x14ac:dyDescent="0.25">
      <c r="D86" s="1"/>
      <c r="G86" s="19" t="s">
        <v>65</v>
      </c>
      <c r="H86" s="19" t="s">
        <v>66</v>
      </c>
      <c r="I86" s="18" t="s">
        <v>67</v>
      </c>
    </row>
    <row r="87" spans="4:12" x14ac:dyDescent="0.25">
      <c r="E87" s="20" t="s">
        <v>62</v>
      </c>
      <c r="F87" s="13"/>
      <c r="G87" s="20" t="s">
        <v>63</v>
      </c>
      <c r="H87" s="20" t="s">
        <v>64</v>
      </c>
      <c r="I87" s="20" t="s">
        <v>51</v>
      </c>
      <c r="J87" s="20" t="s">
        <v>68</v>
      </c>
      <c r="K87" s="20" t="s">
        <v>69</v>
      </c>
      <c r="L87" s="20" t="s">
        <v>70</v>
      </c>
    </row>
    <row r="88" spans="4:12" x14ac:dyDescent="0.25">
      <c r="D88">
        <v>1</v>
      </c>
      <c r="E88" s="10">
        <v>161.29082980795647</v>
      </c>
      <c r="F88" t="s">
        <v>45</v>
      </c>
      <c r="G88" s="10">
        <f>$D$83-3*STDEV($E$88:$E$97)/SQRT(10)</f>
        <v>159.05217797924755</v>
      </c>
      <c r="H88" s="10">
        <f>$D$83+3*STDEV($E$88:$E$97)/SQRT(10)</f>
        <v>165.87565191338896</v>
      </c>
      <c r="I88" s="10">
        <f>AVERAGE($E$88:$E$97)</f>
        <v>162.46391494631825</v>
      </c>
      <c r="J88" s="5">
        <v>160</v>
      </c>
      <c r="K88">
        <v>150</v>
      </c>
      <c r="L88">
        <v>170</v>
      </c>
    </row>
    <row r="89" spans="4:12" x14ac:dyDescent="0.25">
      <c r="D89">
        <v>2</v>
      </c>
      <c r="E89" s="10">
        <v>166.13971440846217</v>
      </c>
      <c r="F89" t="s">
        <v>45</v>
      </c>
      <c r="G89" s="10">
        <f t="shared" ref="G89:G97" si="2">$D$83-3*STDEV($E$88:$E$97)/SQRT(10)</f>
        <v>159.05217797924755</v>
      </c>
      <c r="H89" s="10">
        <f t="shared" ref="H89:H97" si="3">$D$83+3*STDEV($E$88:$E$97)/SQRT(10)</f>
        <v>165.87565191338896</v>
      </c>
      <c r="I89" s="10">
        <f t="shared" ref="I89:I97" si="4">AVERAGE($E$88:$E$97)</f>
        <v>162.46391494631825</v>
      </c>
      <c r="J89" s="5">
        <v>160</v>
      </c>
      <c r="K89">
        <v>150</v>
      </c>
      <c r="L89">
        <v>170</v>
      </c>
    </row>
    <row r="90" spans="4:12" x14ac:dyDescent="0.25">
      <c r="D90">
        <v>3</v>
      </c>
      <c r="E90" s="10">
        <v>157.92294591618702</v>
      </c>
      <c r="F90" t="s">
        <v>45</v>
      </c>
      <c r="G90" s="10">
        <f t="shared" si="2"/>
        <v>159.05217797924755</v>
      </c>
      <c r="H90" s="10">
        <f t="shared" si="3"/>
        <v>165.87565191338896</v>
      </c>
      <c r="I90" s="10">
        <f t="shared" si="4"/>
        <v>162.46391494631825</v>
      </c>
      <c r="J90" s="5">
        <v>160</v>
      </c>
      <c r="K90">
        <v>150</v>
      </c>
      <c r="L90">
        <v>170</v>
      </c>
    </row>
    <row r="91" spans="4:12" x14ac:dyDescent="0.25">
      <c r="D91">
        <v>4</v>
      </c>
      <c r="E91" s="10">
        <v>164.56980604515411</v>
      </c>
      <c r="F91" t="s">
        <v>45</v>
      </c>
      <c r="G91" s="10">
        <f t="shared" si="2"/>
        <v>159.05217797924755</v>
      </c>
      <c r="H91" s="10">
        <f t="shared" si="3"/>
        <v>165.87565191338896</v>
      </c>
      <c r="I91" s="10">
        <f t="shared" si="4"/>
        <v>162.46391494631825</v>
      </c>
      <c r="J91" s="5">
        <v>160</v>
      </c>
      <c r="K91">
        <v>150</v>
      </c>
      <c r="L91">
        <v>170</v>
      </c>
    </row>
    <row r="92" spans="4:12" x14ac:dyDescent="0.25">
      <c r="D92">
        <v>5</v>
      </c>
      <c r="E92" s="10">
        <v>165.18901504922542</v>
      </c>
      <c r="F92" t="s">
        <v>45</v>
      </c>
      <c r="G92" s="10">
        <f t="shared" si="2"/>
        <v>159.05217797924755</v>
      </c>
      <c r="H92" s="10">
        <f t="shared" si="3"/>
        <v>165.87565191338896</v>
      </c>
      <c r="I92" s="10">
        <f t="shared" si="4"/>
        <v>162.46391494631825</v>
      </c>
      <c r="J92" s="5">
        <v>160</v>
      </c>
      <c r="K92">
        <v>150</v>
      </c>
      <c r="L92">
        <v>170</v>
      </c>
    </row>
    <row r="93" spans="4:12" x14ac:dyDescent="0.25">
      <c r="D93">
        <v>6</v>
      </c>
      <c r="E93" s="10">
        <v>165.34754338634957</v>
      </c>
      <c r="F93" t="s">
        <v>45</v>
      </c>
      <c r="G93" s="10">
        <f t="shared" si="2"/>
        <v>159.05217797924755</v>
      </c>
      <c r="H93" s="10">
        <f t="shared" si="3"/>
        <v>165.87565191338896</v>
      </c>
      <c r="I93" s="10">
        <f t="shared" si="4"/>
        <v>162.46391494631825</v>
      </c>
      <c r="J93" s="5">
        <v>160</v>
      </c>
      <c r="K93">
        <v>150</v>
      </c>
      <c r="L93">
        <v>170</v>
      </c>
    </row>
    <row r="94" spans="4:12" x14ac:dyDescent="0.25">
      <c r="D94">
        <v>7</v>
      </c>
      <c r="E94" s="10">
        <v>164.15063585326425</v>
      </c>
      <c r="F94" t="s">
        <v>45</v>
      </c>
      <c r="G94" s="10">
        <f t="shared" si="2"/>
        <v>159.05217797924755</v>
      </c>
      <c r="H94" s="10">
        <f t="shared" si="3"/>
        <v>165.87565191338896</v>
      </c>
      <c r="I94" s="10">
        <f t="shared" si="4"/>
        <v>162.46391494631825</v>
      </c>
      <c r="J94" s="5">
        <v>160</v>
      </c>
      <c r="K94">
        <v>150</v>
      </c>
      <c r="L94">
        <v>170</v>
      </c>
    </row>
    <row r="95" spans="4:12" x14ac:dyDescent="0.25">
      <c r="D95">
        <v>8</v>
      </c>
      <c r="E95" s="10">
        <v>159.14766693412093</v>
      </c>
      <c r="F95" t="s">
        <v>45</v>
      </c>
      <c r="G95" s="10">
        <f t="shared" si="2"/>
        <v>159.05217797924755</v>
      </c>
      <c r="H95" s="10">
        <f t="shared" si="3"/>
        <v>165.87565191338896</v>
      </c>
      <c r="I95" s="10">
        <f t="shared" si="4"/>
        <v>162.46391494631825</v>
      </c>
      <c r="J95" s="5">
        <v>160</v>
      </c>
      <c r="K95">
        <v>150</v>
      </c>
      <c r="L95">
        <v>170</v>
      </c>
    </row>
    <row r="96" spans="4:12" x14ac:dyDescent="0.25">
      <c r="D96">
        <v>9</v>
      </c>
      <c r="E96" s="10">
        <v>164.83846282197919</v>
      </c>
      <c r="F96" t="s">
        <v>45</v>
      </c>
      <c r="G96" s="10">
        <f t="shared" si="2"/>
        <v>159.05217797924755</v>
      </c>
      <c r="H96" s="10">
        <f t="shared" si="3"/>
        <v>165.87565191338896</v>
      </c>
      <c r="I96" s="10">
        <f t="shared" si="4"/>
        <v>162.46391494631825</v>
      </c>
      <c r="J96" s="5">
        <v>160</v>
      </c>
      <c r="K96">
        <v>150</v>
      </c>
      <c r="L96">
        <v>170</v>
      </c>
    </row>
    <row r="97" spans="4:12" x14ac:dyDescent="0.25">
      <c r="D97">
        <v>10</v>
      </c>
      <c r="E97" s="10">
        <v>156.04252924048342</v>
      </c>
      <c r="F97" t="s">
        <v>45</v>
      </c>
      <c r="G97" s="10">
        <f t="shared" si="2"/>
        <v>159.05217797924755</v>
      </c>
      <c r="H97" s="10">
        <f t="shared" si="3"/>
        <v>165.87565191338896</v>
      </c>
      <c r="I97" s="10">
        <f t="shared" si="4"/>
        <v>162.46391494631825</v>
      </c>
      <c r="J97" s="5">
        <v>160</v>
      </c>
      <c r="K97">
        <v>150</v>
      </c>
      <c r="L97">
        <v>170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ScientificNetwork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Scampicchio Matteo Mario</dc:creator>
  <cp:lastModifiedBy>Scampicchio Matteo Mario</cp:lastModifiedBy>
  <dcterms:created xsi:type="dcterms:W3CDTF">2018-10-09T07:55:47Z</dcterms:created>
  <dcterms:modified xsi:type="dcterms:W3CDTF">2018-10-10T10:09:56Z</dcterms:modified>
</cp:coreProperties>
</file>